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mishan Regmi\Desktop\FALL 2020\MAE 3314\"/>
    </mc:Choice>
  </mc:AlternateContent>
  <xr:revisionPtr revIDLastSave="0" documentId="13_ncr:1_{EE0D491B-7355-4897-99CE-F05F779EDA75}" xr6:coauthVersionLast="45" xr6:coauthVersionMax="45" xr10:uidLastSave="{00000000-0000-0000-0000-000000000000}"/>
  <bookViews>
    <workbookView xWindow="-28920" yWindow="-120" windowWidth="29040" windowHeight="15840" xr2:uid="{B3CC3043-03E1-4FD7-9AF8-713C1518E8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41" i="1" l="1"/>
  <c r="AI41" i="1"/>
  <c r="AH41" i="1"/>
  <c r="AI40" i="1"/>
  <c r="AG40" i="1"/>
  <c r="AC40" i="1"/>
  <c r="AH40" i="1"/>
  <c r="AM40" i="1"/>
  <c r="AM39" i="1"/>
  <c r="AH39" i="1"/>
  <c r="AG38" i="1"/>
  <c r="AG39" i="1"/>
  <c r="AF39" i="1"/>
  <c r="AB39" i="1"/>
  <c r="AM38" i="1"/>
  <c r="AF38" i="1"/>
  <c r="AE38" i="1"/>
  <c r="AA38" i="1"/>
  <c r="AM37" i="1"/>
  <c r="AF37" i="1"/>
  <c r="AE37" i="1"/>
  <c r="AD36" i="1"/>
  <c r="AC36" i="1"/>
  <c r="AD35" i="1"/>
  <c r="AC35" i="1"/>
  <c r="AB35" i="1"/>
  <c r="X35" i="1"/>
  <c r="AC34" i="1"/>
  <c r="AB34" i="1"/>
  <c r="AA34" i="1"/>
  <c r="W34" i="1"/>
  <c r="AF33" i="1"/>
  <c r="AB33" i="1"/>
  <c r="AA33" i="1"/>
  <c r="Z33" i="1"/>
  <c r="V33" i="1"/>
  <c r="AA32" i="1"/>
  <c r="Z32" i="1"/>
  <c r="AM31" i="1"/>
  <c r="AD31" i="1"/>
  <c r="Y31" i="1"/>
  <c r="X31" i="1"/>
  <c r="T31" i="1"/>
  <c r="AM30" i="1"/>
  <c r="AC30" i="1"/>
  <c r="X30" i="1"/>
  <c r="Y30" i="1"/>
  <c r="W30" i="1"/>
  <c r="S30" i="1"/>
  <c r="X29" i="1"/>
  <c r="W29" i="1"/>
  <c r="V29" i="1"/>
  <c r="R29" i="1"/>
  <c r="V28" i="1"/>
  <c r="AA28" i="1"/>
  <c r="W28" i="1"/>
  <c r="U28" i="1"/>
  <c r="Q28" i="1"/>
  <c r="V27" i="1"/>
  <c r="U27" i="1"/>
  <c r="AM26" i="1"/>
  <c r="Y26" i="1"/>
  <c r="T26" i="1"/>
  <c r="S26" i="1"/>
  <c r="O26" i="1"/>
  <c r="AM25" i="1"/>
  <c r="S25" i="1"/>
  <c r="W24" i="1"/>
  <c r="X25" i="1"/>
  <c r="T25" i="1"/>
  <c r="R25" i="1"/>
  <c r="N25" i="1"/>
  <c r="S24" i="1"/>
  <c r="R24" i="1"/>
  <c r="Q24" i="1"/>
  <c r="M24" i="1"/>
  <c r="V23" i="1"/>
  <c r="Q23" i="1"/>
  <c r="R23" i="1"/>
  <c r="P23" i="1"/>
  <c r="L23" i="1"/>
  <c r="O21" i="1"/>
  <c r="N21" i="1"/>
  <c r="S20" i="1"/>
  <c r="O20" i="1"/>
  <c r="N20" i="1"/>
  <c r="M20" i="1"/>
  <c r="I20" i="1"/>
  <c r="R19" i="1"/>
  <c r="L19" i="1"/>
  <c r="H19" i="1"/>
  <c r="N19" i="1"/>
  <c r="M19" i="1"/>
  <c r="Q18" i="1"/>
  <c r="L18" i="1"/>
  <c r="M18" i="1"/>
  <c r="K18" i="1"/>
  <c r="G18" i="1"/>
  <c r="L17" i="1"/>
  <c r="K17" i="1"/>
  <c r="J16" i="1"/>
  <c r="I16" i="1"/>
  <c r="N15" i="1"/>
  <c r="J15" i="1"/>
  <c r="I15" i="1"/>
  <c r="H15" i="1"/>
  <c r="D15" i="1"/>
  <c r="H14" i="1"/>
  <c r="M14" i="1"/>
  <c r="I14" i="1"/>
  <c r="G14" i="1"/>
  <c r="C14" i="1"/>
  <c r="L13" i="1"/>
  <c r="H13" i="1"/>
  <c r="G13" i="1"/>
  <c r="F13" i="1"/>
  <c r="B13" i="1"/>
  <c r="G12" i="1"/>
  <c r="F12" i="1"/>
  <c r="AM11" i="1"/>
  <c r="D10" i="1"/>
  <c r="E11" i="1"/>
  <c r="D11" i="1"/>
  <c r="AM10" i="1"/>
  <c r="I10" i="1"/>
  <c r="E10" i="1"/>
  <c r="C10" i="1"/>
  <c r="AM9" i="1"/>
  <c r="H9" i="1"/>
  <c r="D9" i="1"/>
  <c r="C9" i="1"/>
  <c r="B9" i="1"/>
  <c r="AM8" i="1"/>
  <c r="C8" i="1"/>
  <c r="G8" i="1"/>
  <c r="B8" i="1"/>
  <c r="I46" i="1" s="1" a="1"/>
  <c r="I49" i="1" s="1"/>
  <c r="K49" i="1" s="1"/>
  <c r="A8" i="1"/>
  <c r="AM7" i="1"/>
  <c r="B7" i="1"/>
  <c r="A7" i="1"/>
  <c r="I80" i="1" l="1"/>
  <c r="K80" i="1" s="1"/>
  <c r="I76" i="1"/>
  <c r="K76" i="1" s="1"/>
  <c r="I72" i="1"/>
  <c r="K72" i="1" s="1"/>
  <c r="I68" i="1"/>
  <c r="K68" i="1" s="1"/>
  <c r="I64" i="1"/>
  <c r="K64" i="1" s="1"/>
  <c r="I60" i="1"/>
  <c r="K60" i="1" s="1"/>
  <c r="I56" i="1"/>
  <c r="K56" i="1" s="1"/>
  <c r="I52" i="1"/>
  <c r="K52" i="1" s="1"/>
  <c r="I48" i="1"/>
  <c r="K48" i="1" s="1"/>
  <c r="I79" i="1"/>
  <c r="K79" i="1" s="1"/>
  <c r="I75" i="1"/>
  <c r="K75" i="1" s="1"/>
  <c r="I71" i="1"/>
  <c r="K71" i="1" s="1"/>
  <c r="I67" i="1"/>
  <c r="K67" i="1" s="1"/>
  <c r="I63" i="1"/>
  <c r="K63" i="1" s="1"/>
  <c r="I59" i="1"/>
  <c r="K59" i="1" s="1"/>
  <c r="I55" i="1"/>
  <c r="K55" i="1" s="1"/>
  <c r="I51" i="1"/>
  <c r="K51" i="1" s="1"/>
  <c r="I47" i="1"/>
  <c r="K47" i="1" s="1"/>
  <c r="I78" i="1"/>
  <c r="K78" i="1" s="1"/>
  <c r="I74" i="1"/>
  <c r="K74" i="1" s="1"/>
  <c r="I70" i="1"/>
  <c r="K70" i="1" s="1"/>
  <c r="I66" i="1"/>
  <c r="K66" i="1" s="1"/>
  <c r="I62" i="1"/>
  <c r="K62" i="1" s="1"/>
  <c r="I58" i="1"/>
  <c r="K58" i="1" s="1"/>
  <c r="I54" i="1"/>
  <c r="K54" i="1" s="1"/>
  <c r="I50" i="1"/>
  <c r="K50" i="1" s="1"/>
  <c r="I46" i="1"/>
  <c r="K46" i="1" s="1"/>
  <c r="I77" i="1"/>
  <c r="K77" i="1" s="1"/>
  <c r="I73" i="1"/>
  <c r="K73" i="1" s="1"/>
  <c r="I69" i="1"/>
  <c r="K69" i="1" s="1"/>
  <c r="I65" i="1"/>
  <c r="K65" i="1" s="1"/>
  <c r="I61" i="1"/>
  <c r="K61" i="1" s="1"/>
  <c r="I57" i="1"/>
  <c r="K57" i="1" s="1"/>
  <c r="I53" i="1"/>
  <c r="K53" i="1" s="1"/>
  <c r="M53" i="1" l="1"/>
</calcChain>
</file>

<file path=xl/sharedStrings.xml><?xml version="1.0" encoding="utf-8"?>
<sst xmlns="http://schemas.openxmlformats.org/spreadsheetml/2006/main" count="50" uniqueCount="50">
  <si>
    <t xml:space="preserve">Regmi Pramishan </t>
  </si>
  <si>
    <t xml:space="preserve">Design Project 2 ( MAE -3314) </t>
  </si>
  <si>
    <t>Matrix A</t>
  </si>
  <si>
    <t>Ks</t>
  </si>
  <si>
    <t>T(inf)</t>
  </si>
  <si>
    <t>h</t>
  </si>
  <si>
    <t>T1</t>
  </si>
  <si>
    <t>T2</t>
  </si>
  <si>
    <t>T3</t>
  </si>
  <si>
    <t>T4</t>
  </si>
  <si>
    <t>T5</t>
  </si>
  <si>
    <t>T6</t>
  </si>
  <si>
    <t>T7</t>
  </si>
  <si>
    <t>Kb</t>
  </si>
  <si>
    <t>Matrix B</t>
  </si>
  <si>
    <t>Matrix C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</si>
  <si>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</si>
  <si>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</si>
  <si>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</si>
  <si>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</si>
  <si>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</si>
  <si>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</si>
  <si>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</si>
  <si>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</si>
  <si>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</si>
  <si>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</si>
  <si>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</si>
  <si>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</si>
  <si>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</si>
  <si>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</si>
  <si>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</si>
  <si>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</si>
  <si>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</si>
  <si>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</si>
  <si>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</si>
  <si>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</si>
  <si>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</si>
  <si>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</si>
  <si>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</si>
  <si>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</si>
  <si>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</si>
  <si>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</si>
  <si>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</si>
  <si>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</si>
  <si>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MATRIX B</t>
  </si>
  <si>
    <t>`</t>
  </si>
  <si>
    <t>TEMPERATURE</t>
  </si>
  <si>
    <t>T (chip)</t>
  </si>
  <si>
    <t xml:space="preserve">( HENCE THE DESIGN REQUIREMENT IS NOT MET) </t>
  </si>
  <si>
    <t>The other side of the symmetry line has the mirror graph.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</si>
</sst>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">
    <xf numFmtId="0" fontId="0" fillId="0" borderId="0" xfId="0"/>
    <xf numFmtId="0" fontId="1" fillId="2" borderId="1" xfId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2961243196478"/>
          <c:y val="7.4245939675174011E-2"/>
          <c:w val="0.67324389736401169"/>
          <c:h val="0.7429080877651314"/>
        </c:manualLayout>
      </c:layout>
      <c:scatterChart>
        <c:scatterStyle val="smoothMarker"/>
        <c:varyColors val="0"/>
        <c:ser>
          <c:idx val="0"/>
          <c:order val="0"/>
          <c:tx>
            <c:v>Row 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Sheet1!$L$46:$L$50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xVal>
          <c:yVal>
            <c:numRef>
              <c:f>Sheet1!$K$46:$K$50</c:f>
              <c:numCache>
                <c:formatCode>General</c:formatCode>
                <c:ptCount val="5"/>
                <c:pt idx="0">
                  <c:v>7.4647053121872284</c:v>
                </c:pt>
                <c:pt idx="1">
                  <c:v>5.9535082542189457</c:v>
                </c:pt>
                <c:pt idx="2">
                  <c:v>5.4280927691711121</c:v>
                </c:pt>
                <c:pt idx="3">
                  <c:v>5.6505478975402736</c:v>
                </c:pt>
                <c:pt idx="4">
                  <c:v>7.1774633852349021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BC3-4EEB-8673-9E8D44066EC1}"/>
            </c:ext>
          </c:extLst>
        </c:ser>
        <c:ser>
          <c:idx val="1"/>
          <c:order val="1"/>
          <c:tx>
            <c:v>Row 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Sheet1!$L$51:$L$55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xVal>
          <c:yVal>
            <c:numRef>
              <c:f>Sheet1!$K$51:$K$55</c:f>
              <c:numCache>
                <c:formatCode>General</c:formatCode>
                <c:ptCount val="5"/>
                <c:pt idx="0">
                  <c:v>3.4454010253451752</c:v>
                </c:pt>
                <c:pt idx="1">
                  <c:v>3.4454010253451743</c:v>
                </c:pt>
                <c:pt idx="2">
                  <c:v>3.1598668078697272</c:v>
                </c:pt>
                <c:pt idx="3">
                  <c:v>2.8248979835990267</c:v>
                </c:pt>
                <c:pt idx="4">
                  <c:v>2.8248979835990258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BC3-4EEB-8673-9E8D44066EC1}"/>
            </c:ext>
          </c:extLst>
        </c:ser>
        <c:ser>
          <c:idx val="2"/>
          <c:order val="2"/>
          <c:tx>
            <c:v>Row 3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Sheet1!$L$56:$L$60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xVal>
          <c:yVal>
            <c:numRef>
              <c:f>Sheet1!$K$56:$K$60</c:f>
              <c:numCache>
                <c:formatCode>General</c:formatCode>
                <c:ptCount val="5"/>
                <c:pt idx="0">
                  <c:v>1.2228280139468521</c:v>
                </c:pt>
                <c:pt idx="1">
                  <c:v>1.2228280139468521</c:v>
                </c:pt>
                <c:pt idx="2">
                  <c:v>0.94107545336359322</c:v>
                </c:pt>
                <c:pt idx="3">
                  <c:v>0.33572075461292344</c:v>
                </c:pt>
                <c:pt idx="4">
                  <c:v>0.33572075461292289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BC3-4EEB-8673-9E8D44066EC1}"/>
            </c:ext>
          </c:extLst>
        </c:ser>
        <c:ser>
          <c:idx val="3"/>
          <c:order val="3"/>
          <c:tx>
            <c:v>Row 4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Sheet1!$L$61:$L$66</c:f>
              <c:numCache>
                <c:formatCode>General</c:formatCode>
                <c:ptCount val="6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0</c:v>
                </c:pt>
              </c:numCache>
            </c:numRef>
          </c:xVal>
          <c:yVal>
            <c:numRef>
              <c:f>Sheet1!$K$61:$K$65</c:f>
              <c:numCache>
                <c:formatCode>General</c:formatCode>
                <c:ptCount val="5"/>
                <c:pt idx="0">
                  <c:v>0.71799243686821645</c:v>
                </c:pt>
                <c:pt idx="1">
                  <c:v>0.71799243686821224</c:v>
                </c:pt>
                <c:pt idx="2">
                  <c:v>0.28267225374928373</c:v>
                </c:pt>
                <c:pt idx="3">
                  <c:v>4.7731357008013893</c:v>
                </c:pt>
                <c:pt idx="4">
                  <c:v>8.4731359589740922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BC3-4EEB-8673-9E8D44066EC1}"/>
            </c:ext>
          </c:extLst>
        </c:ser>
        <c:ser>
          <c:idx val="4"/>
          <c:order val="4"/>
          <c:tx>
            <c:v>Row 5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Sheet1!$L$66:$L$70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xVal>
          <c:yVal>
            <c:numRef>
              <c:f>Sheet1!$K$65:$K$69</c:f>
              <c:numCache>
                <c:formatCode>General</c:formatCode>
                <c:ptCount val="5"/>
                <c:pt idx="0">
                  <c:v>8.4731359589740922</c:v>
                </c:pt>
                <c:pt idx="1">
                  <c:v>17.890617921494339</c:v>
                </c:pt>
                <c:pt idx="2">
                  <c:v>17.890617921494339</c:v>
                </c:pt>
                <c:pt idx="3">
                  <c:v>22.114286530713688</c:v>
                </c:pt>
                <c:pt idx="4">
                  <c:v>70.283855947611158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BC3-4EEB-8673-9E8D44066EC1}"/>
            </c:ext>
          </c:extLst>
        </c:ser>
        <c:ser>
          <c:idx val="5"/>
          <c:order val="5"/>
          <c:tx>
            <c:v>Row 6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Sheet1!$L$71:$L$75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xVal>
          <c:yVal>
            <c:numRef>
              <c:f>Sheet1!$K$70:$K$74</c:f>
              <c:numCache>
                <c:formatCode>General</c:formatCode>
                <c:ptCount val="5"/>
                <c:pt idx="0">
                  <c:v>111.37624836637869</c:v>
                </c:pt>
                <c:pt idx="1">
                  <c:v>30.839574796901147</c:v>
                </c:pt>
                <c:pt idx="2">
                  <c:v>30.839574796901147</c:v>
                </c:pt>
                <c:pt idx="3">
                  <c:v>20.831403630041422</c:v>
                </c:pt>
                <c:pt idx="4">
                  <c:v>30.371753192550845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1BC3-4EEB-8673-9E8D44066EC1}"/>
            </c:ext>
          </c:extLst>
        </c:ser>
        <c:ser>
          <c:idx val="6"/>
          <c:order val="6"/>
          <c:tx>
            <c:v>Row 7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Sheet1!$L$76:$L$80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xVal>
          <c:yVal>
            <c:numRef>
              <c:f>Sheet1!$K$75:$K$80</c:f>
              <c:numCache>
                <c:formatCode>General</c:formatCode>
                <c:ptCount val="6"/>
                <c:pt idx="0">
                  <c:v>30.371753192550848</c:v>
                </c:pt>
                <c:pt idx="1">
                  <c:v>7.2979966598027257</c:v>
                </c:pt>
                <c:pt idx="2">
                  <c:v>53.796702839167672</c:v>
                </c:pt>
                <c:pt idx="3">
                  <c:v>82.185619276194117</c:v>
                </c:pt>
                <c:pt idx="4">
                  <c:v>55.229669915555881</c:v>
                </c:pt>
                <c:pt idx="5">
                  <c:v>5.612153040522454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1BC3-4EEB-8673-9E8D44066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8538720"/>
        <c:axId val="558537408"/>
      </c:scatterChart>
      <c:valAx>
        <c:axId val="558538720"/>
        <c:scaling>
          <c:orientation val="minMax"/>
          <c:max val="13.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Position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8537408"/>
        <c:crosses val="autoZero"/>
        <c:crossBetween val="midCat"/>
      </c:valAx>
      <c:valAx>
        <c:axId val="5585374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85387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254000</xdr:colOff>
      <xdr:row>54</xdr:row>
      <xdr:rowOff>25400</xdr:rowOff>
    </xdr:from>
    <xdr:to>
      <xdr:col>23</xdr:col>
      <xdr:colOff>529166</xdr:colOff>
      <xdr:row>69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B03D5C-1134-4235-B8C1-5371EEF22F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AD765-0B8C-4EC9-92BB-4695B2541651}">
  <dimension ref="A1:AM80"/>
  <sheetViews>
    <sheetView tabSelected="1" topLeftCell="A52" zoomScale="90" zoomScaleNormal="90" workbookViewId="0">
      <selection activeCell="P82" sqref="P82"/>
    </sheetView>
  </sheetViews>
  <sheetFormatPr defaultRowHeight="14.5" x14ac:dyDescent="0.35"/>
  <sheetData>
    <row r="1" spans="1:39" x14ac:dyDescent="0.35">
      <c r="A1" t="s">
        <v>0</v>
      </c>
      <c r="E1" t="s">
        <v>5</v>
      </c>
      <c r="F1" t="s">
        <v>3</v>
      </c>
      <c r="G1" t="s">
        <v>4</v>
      </c>
      <c r="H1" t="s">
        <v>13</v>
      </c>
    </row>
    <row r="2" spans="1:39" x14ac:dyDescent="0.35">
      <c r="A2" t="s">
        <v>1</v>
      </c>
      <c r="E2">
        <v>250</v>
      </c>
      <c r="F2">
        <v>200</v>
      </c>
      <c r="G2">
        <v>40</v>
      </c>
      <c r="H2">
        <v>5</v>
      </c>
    </row>
    <row r="5" spans="1:39" x14ac:dyDescent="0.35">
      <c r="A5" t="s">
        <v>2</v>
      </c>
      <c r="AK5" t="s">
        <v>14</v>
      </c>
      <c r="AM5" t="s">
        <v>15</v>
      </c>
    </row>
    <row r="6" spans="1:39" ht="15" thickBot="1" x14ac:dyDescent="0.4"/>
    <row r="7" spans="1:39" ht="15.5" thickTop="1" thickBot="1" x14ac:dyDescent="0.4">
      <c r="A7" s="1">
        <f>0.3-F2</f>
        <v>-199.7</v>
      </c>
      <c r="B7" s="1">
        <f>F2</f>
        <v>200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K7" s="1" t="s">
        <v>6</v>
      </c>
      <c r="AM7" s="1">
        <f>0.003*E2*G2</f>
        <v>30</v>
      </c>
    </row>
    <row r="8" spans="1:39" ht="15.5" thickTop="1" thickBot="1" x14ac:dyDescent="0.4">
      <c r="A8" s="1">
        <f>F2</f>
        <v>200</v>
      </c>
      <c r="B8" s="1">
        <f>(0.003*E2-3*F2)</f>
        <v>-599.25</v>
      </c>
      <c r="C8" s="1">
        <f>F2</f>
        <v>200</v>
      </c>
      <c r="D8" s="1">
        <v>0</v>
      </c>
      <c r="E8" s="1">
        <v>0</v>
      </c>
      <c r="F8" s="1">
        <v>0</v>
      </c>
      <c r="G8" s="1">
        <f>F2</f>
        <v>200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K8" s="1" t="s">
        <v>7</v>
      </c>
      <c r="AM8" s="1">
        <f>0.003*E2*G2</f>
        <v>30</v>
      </c>
    </row>
    <row r="9" spans="1:39" ht="15.5" thickTop="1" thickBot="1" x14ac:dyDescent="0.4">
      <c r="A9" s="1">
        <v>0</v>
      </c>
      <c r="B9" s="1">
        <f>F2</f>
        <v>200</v>
      </c>
      <c r="C9" s="1">
        <f>(0.003*E2-3*F2)</f>
        <v>-599.25</v>
      </c>
      <c r="D9" s="1">
        <f>F2</f>
        <v>200</v>
      </c>
      <c r="E9" s="1">
        <v>0</v>
      </c>
      <c r="F9" s="1">
        <v>0</v>
      </c>
      <c r="G9" s="1">
        <v>0</v>
      </c>
      <c r="H9" s="1">
        <f>F2</f>
        <v>200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K9" s="1" t="s">
        <v>8</v>
      </c>
      <c r="AM9" s="1">
        <f>0.003*E2*G2</f>
        <v>30</v>
      </c>
    </row>
    <row r="10" spans="1:39" ht="15.5" thickTop="1" thickBot="1" x14ac:dyDescent="0.4">
      <c r="A10" s="1">
        <v>0</v>
      </c>
      <c r="B10" s="1">
        <v>0</v>
      </c>
      <c r="C10" s="1">
        <f>F2</f>
        <v>200</v>
      </c>
      <c r="D10" s="1">
        <f>(0.003*E2-3*F2)</f>
        <v>-599.25</v>
      </c>
      <c r="E10" s="1">
        <f>F2</f>
        <v>200</v>
      </c>
      <c r="F10" s="1">
        <v>0</v>
      </c>
      <c r="G10" s="1">
        <v>0</v>
      </c>
      <c r="H10" s="1">
        <v>0</v>
      </c>
      <c r="I10" s="1">
        <f>F2</f>
        <v>200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K10" s="1" t="s">
        <v>9</v>
      </c>
      <c r="AM10" s="1">
        <f>0.003*E2*G2</f>
        <v>30</v>
      </c>
    </row>
    <row r="11" spans="1:39" ht="15.5" thickTop="1" thickBot="1" x14ac:dyDescent="0.4">
      <c r="A11" s="1">
        <v>0</v>
      </c>
      <c r="B11" s="1">
        <v>0</v>
      </c>
      <c r="C11" s="1">
        <v>0</v>
      </c>
      <c r="D11" s="1">
        <f>F2</f>
        <v>200</v>
      </c>
      <c r="E11" s="1">
        <f>(0.003*E2-F2)</f>
        <v>-199.25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K11" s="1" t="s">
        <v>10</v>
      </c>
      <c r="AM11" s="1">
        <f>0.003*E2*G2</f>
        <v>30</v>
      </c>
    </row>
    <row r="12" spans="1:39" ht="15.5" thickTop="1" thickBot="1" x14ac:dyDescent="0.4">
      <c r="A12" s="1">
        <v>0</v>
      </c>
      <c r="B12" s="1">
        <v>0</v>
      </c>
      <c r="C12" s="1">
        <v>0</v>
      </c>
      <c r="D12" s="1">
        <v>0</v>
      </c>
      <c r="E12" s="1">
        <v>0</v>
      </c>
      <c r="F12" s="1">
        <f>-F2</f>
        <v>-200</v>
      </c>
      <c r="G12" s="1">
        <f>F2</f>
        <v>200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K12" s="1" t="s">
        <v>11</v>
      </c>
      <c r="AM12" s="1">
        <v>0</v>
      </c>
    </row>
    <row r="13" spans="1:39" ht="15.5" thickTop="1" thickBot="1" x14ac:dyDescent="0.4">
      <c r="A13" s="1">
        <v>0</v>
      </c>
      <c r="B13" s="1">
        <f>F2</f>
        <v>200</v>
      </c>
      <c r="C13" s="1">
        <v>0</v>
      </c>
      <c r="D13" s="1">
        <v>0</v>
      </c>
      <c r="E13" s="1">
        <v>0</v>
      </c>
      <c r="F13" s="1">
        <f>F2</f>
        <v>200</v>
      </c>
      <c r="G13" s="1">
        <f>-4*F2</f>
        <v>-800</v>
      </c>
      <c r="H13" s="1">
        <f>F2</f>
        <v>200</v>
      </c>
      <c r="I13" s="1">
        <v>0</v>
      </c>
      <c r="J13" s="1">
        <v>0</v>
      </c>
      <c r="K13" s="1">
        <v>0</v>
      </c>
      <c r="L13" s="1">
        <f>F2</f>
        <v>200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K13" s="1" t="s">
        <v>12</v>
      </c>
      <c r="AM13" s="1">
        <v>0</v>
      </c>
    </row>
    <row r="14" spans="1:39" ht="15.5" thickTop="1" thickBot="1" x14ac:dyDescent="0.4">
      <c r="A14" s="1">
        <v>0</v>
      </c>
      <c r="B14" s="1">
        <v>0</v>
      </c>
      <c r="C14" s="1">
        <f>F2</f>
        <v>200</v>
      </c>
      <c r="D14" s="1">
        <v>0</v>
      </c>
      <c r="E14" s="1">
        <v>0</v>
      </c>
      <c r="F14" s="1">
        <v>0</v>
      </c>
      <c r="G14" s="1">
        <f>F2</f>
        <v>200</v>
      </c>
      <c r="H14" s="1">
        <f>-4*F2</f>
        <v>-800</v>
      </c>
      <c r="I14" s="1">
        <f>F2</f>
        <v>200</v>
      </c>
      <c r="J14" s="1">
        <v>0</v>
      </c>
      <c r="K14" s="1">
        <v>0</v>
      </c>
      <c r="L14" s="1">
        <v>0</v>
      </c>
      <c r="M14" s="1">
        <f>F2</f>
        <v>200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K14" s="1" t="s">
        <v>16</v>
      </c>
      <c r="AM14" s="1">
        <v>0</v>
      </c>
    </row>
    <row r="15" spans="1:39" ht="15.5" thickTop="1" thickBot="1" x14ac:dyDescent="0.4">
      <c r="A15" s="1">
        <v>0</v>
      </c>
      <c r="B15" s="1">
        <v>0</v>
      </c>
      <c r="C15" s="1">
        <v>0</v>
      </c>
      <c r="D15" s="1">
        <f>F2</f>
        <v>200</v>
      </c>
      <c r="E15" s="1">
        <v>0</v>
      </c>
      <c r="F15" s="1">
        <v>0</v>
      </c>
      <c r="G15" s="1">
        <v>0</v>
      </c>
      <c r="H15" s="1">
        <f>F2</f>
        <v>200</v>
      </c>
      <c r="I15" s="1">
        <f>-4*F2</f>
        <v>-800</v>
      </c>
      <c r="J15" s="1">
        <f>F2</f>
        <v>200</v>
      </c>
      <c r="K15" s="1">
        <v>0</v>
      </c>
      <c r="L15" s="1">
        <v>0</v>
      </c>
      <c r="M15" s="1">
        <v>0</v>
      </c>
      <c r="N15" s="1">
        <f>F2</f>
        <v>200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K15" s="1" t="s">
        <v>17</v>
      </c>
      <c r="AM15" s="1">
        <v>0</v>
      </c>
    </row>
    <row r="16" spans="1:39" ht="15.5" thickTop="1" thickBot="1" x14ac:dyDescent="0.4">
      <c r="A16" s="1">
        <v>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f>F2</f>
        <v>200</v>
      </c>
      <c r="J16" s="1">
        <f>-F2</f>
        <v>-200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K16" s="1" t="s">
        <v>18</v>
      </c>
      <c r="AM16" s="1">
        <v>0</v>
      </c>
    </row>
    <row r="17" spans="1:39" ht="15.5" thickTop="1" thickBot="1" x14ac:dyDescent="0.4">
      <c r="A17" s="1">
        <v>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f>-F2</f>
        <v>-200</v>
      </c>
      <c r="L17" s="1">
        <f>F2</f>
        <v>200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K17" s="1" t="s">
        <v>19</v>
      </c>
      <c r="AM17" s="1">
        <v>0</v>
      </c>
    </row>
    <row r="18" spans="1:39" ht="15.5" thickTop="1" thickBot="1" x14ac:dyDescent="0.4">
      <c r="A18" s="1">
        <v>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f>F2</f>
        <v>200</v>
      </c>
      <c r="H18" s="1">
        <v>0</v>
      </c>
      <c r="I18" s="1">
        <v>0</v>
      </c>
      <c r="J18" s="1">
        <v>0</v>
      </c>
      <c r="K18" s="1">
        <f>F2</f>
        <v>200</v>
      </c>
      <c r="L18" s="1">
        <f>-4*F2</f>
        <v>-800</v>
      </c>
      <c r="M18" s="1">
        <f>F2</f>
        <v>200</v>
      </c>
      <c r="N18" s="1">
        <v>0</v>
      </c>
      <c r="O18" s="1">
        <v>0</v>
      </c>
      <c r="P18" s="1">
        <v>0</v>
      </c>
      <c r="Q18" s="1">
        <f>F2</f>
        <v>200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K18" s="1" t="s">
        <v>20</v>
      </c>
      <c r="AM18" s="1">
        <v>0</v>
      </c>
    </row>
    <row r="19" spans="1:39" ht="15.5" thickTop="1" thickBot="1" x14ac:dyDescent="0.4">
      <c r="A19" s="1">
        <v>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f>F2</f>
        <v>200</v>
      </c>
      <c r="I19" s="1">
        <v>0</v>
      </c>
      <c r="J19" s="1">
        <v>0</v>
      </c>
      <c r="K19" s="1">
        <v>0</v>
      </c>
      <c r="L19" s="1">
        <f>F2</f>
        <v>200</v>
      </c>
      <c r="M19" s="1">
        <f>-4*F2</f>
        <v>-800</v>
      </c>
      <c r="N19" s="1">
        <f>F2</f>
        <v>200</v>
      </c>
      <c r="O19" s="1">
        <v>0</v>
      </c>
      <c r="P19" s="1">
        <v>0</v>
      </c>
      <c r="Q19" s="1">
        <v>0</v>
      </c>
      <c r="R19" s="1">
        <f>F2</f>
        <v>200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K19" s="1" t="s">
        <v>21</v>
      </c>
      <c r="AM19" s="1">
        <v>0</v>
      </c>
    </row>
    <row r="20" spans="1:39" ht="15.5" thickTop="1" thickBot="1" x14ac:dyDescent="0.4">
      <c r="A20" s="1">
        <v>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f>F2</f>
        <v>200</v>
      </c>
      <c r="J20" s="1">
        <v>0</v>
      </c>
      <c r="K20" s="1">
        <v>0</v>
      </c>
      <c r="L20" s="1">
        <v>0</v>
      </c>
      <c r="M20" s="1">
        <f>F2</f>
        <v>200</v>
      </c>
      <c r="N20" s="1">
        <f>-4*F2</f>
        <v>-800</v>
      </c>
      <c r="O20" s="1">
        <f>F2</f>
        <v>200</v>
      </c>
      <c r="P20" s="1">
        <v>0</v>
      </c>
      <c r="Q20" s="1">
        <v>0</v>
      </c>
      <c r="R20" s="1">
        <v>0</v>
      </c>
      <c r="S20" s="1">
        <f>F2</f>
        <v>200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K20" s="1" t="s">
        <v>22</v>
      </c>
      <c r="AM20" s="1">
        <v>0</v>
      </c>
    </row>
    <row r="21" spans="1:39" ht="15.5" thickTop="1" thickBot="1" x14ac:dyDescent="0.4">
      <c r="A21" s="1">
        <v>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f>F2</f>
        <v>200</v>
      </c>
      <c r="O21" s="1">
        <f>-F2</f>
        <v>-200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K21" s="1" t="s">
        <v>23</v>
      </c>
      <c r="AM21" s="1">
        <v>0</v>
      </c>
    </row>
    <row r="22" spans="1:39" ht="15.5" thickTop="1" thickBot="1" x14ac:dyDescent="0.4">
      <c r="A22" s="1">
        <v>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-1</v>
      </c>
      <c r="Q22" s="1">
        <v>1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K22" s="1" t="s">
        <v>24</v>
      </c>
      <c r="AM22" s="1">
        <v>0</v>
      </c>
    </row>
    <row r="23" spans="1:39" ht="15.5" thickTop="1" thickBot="1" x14ac:dyDescent="0.4">
      <c r="A23" s="1">
        <v>0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f>F2</f>
        <v>200</v>
      </c>
      <c r="M23" s="1">
        <v>0</v>
      </c>
      <c r="N23" s="1">
        <v>0</v>
      </c>
      <c r="O23" s="1">
        <v>0</v>
      </c>
      <c r="P23" s="1">
        <f>(2/(0.003*(F2+H2)))</f>
        <v>3.2520325203252032</v>
      </c>
      <c r="Q23" s="1">
        <f>(H2+F2+(4/((H2+F2)*0.003)))</f>
        <v>211.5040650406504</v>
      </c>
      <c r="R23" s="1">
        <f>(2/(0.003*(F2+H2)))</f>
        <v>3.2520325203252032</v>
      </c>
      <c r="S23" s="1">
        <v>0</v>
      </c>
      <c r="T23" s="1">
        <v>0</v>
      </c>
      <c r="U23" s="1">
        <v>0</v>
      </c>
      <c r="V23" s="1">
        <f>H2</f>
        <v>5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K23" s="1" t="s">
        <v>25</v>
      </c>
      <c r="AM23" s="1">
        <v>0</v>
      </c>
    </row>
    <row r="24" spans="1:39" ht="15.5" thickTop="1" thickBot="1" x14ac:dyDescent="0.4">
      <c r="A24" s="1">
        <v>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f>F2</f>
        <v>200</v>
      </c>
      <c r="N24" s="1">
        <v>0</v>
      </c>
      <c r="O24" s="1">
        <v>0</v>
      </c>
      <c r="P24" s="1">
        <v>0</v>
      </c>
      <c r="Q24" s="1">
        <f>(2/(0.003*(F2+H2)))</f>
        <v>3.2520325203252032</v>
      </c>
      <c r="R24" s="1">
        <f>(H2+F2+(4/((H2+F2)*0.003)))</f>
        <v>211.5040650406504</v>
      </c>
      <c r="S24" s="1">
        <f>(2/(0.003*(F2+H2)))</f>
        <v>3.2520325203252032</v>
      </c>
      <c r="T24" s="1">
        <v>0</v>
      </c>
      <c r="U24" s="1">
        <v>0</v>
      </c>
      <c r="V24" s="1">
        <v>0</v>
      </c>
      <c r="W24" s="1">
        <f>H2</f>
        <v>5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K24" s="1" t="s">
        <v>26</v>
      </c>
      <c r="AM24" s="1">
        <v>0</v>
      </c>
    </row>
    <row r="25" spans="1:39" ht="15.5" thickTop="1" thickBot="1" x14ac:dyDescent="0.4">
      <c r="A25" s="1">
        <v>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f>F2</f>
        <v>200</v>
      </c>
      <c r="O25" s="1">
        <v>0</v>
      </c>
      <c r="P25" s="1">
        <v>0</v>
      </c>
      <c r="Q25" s="1">
        <v>0</v>
      </c>
      <c r="R25" s="1">
        <f>(2/(0.003*(F2+H2)))</f>
        <v>3.2520325203252032</v>
      </c>
      <c r="S25" s="1">
        <f>-(H2+F2+(4/((H2+F2)*0.003)))</f>
        <v>-211.5040650406504</v>
      </c>
      <c r="T25" s="1">
        <f>(2/(0.003*(F2+H2)))</f>
        <v>3.2520325203252032</v>
      </c>
      <c r="U25" s="1">
        <v>0</v>
      </c>
      <c r="V25" s="1">
        <v>0</v>
      </c>
      <c r="W25" s="1">
        <v>0</v>
      </c>
      <c r="X25" s="1">
        <f>H2</f>
        <v>5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K25" s="1" t="s">
        <v>27</v>
      </c>
      <c r="AM25" s="1">
        <f>-((2.5*10^7)*(0.003/2)^2)</f>
        <v>-56.25</v>
      </c>
    </row>
    <row r="26" spans="1:39" ht="15.5" thickTop="1" thickBot="1" x14ac:dyDescent="0.4">
      <c r="A26" s="1">
        <v>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f>F2</f>
        <v>200</v>
      </c>
      <c r="P26" s="1">
        <v>0</v>
      </c>
      <c r="Q26" s="1">
        <v>0</v>
      </c>
      <c r="R26" s="1">
        <v>0</v>
      </c>
      <c r="S26" s="1">
        <f>(2/(0.003*(F2+H2)))</f>
        <v>3.2520325203252032</v>
      </c>
      <c r="T26" s="1">
        <f>-(F2+H2+2/(0.003*(F2+H2)))</f>
        <v>-208.2520325203252</v>
      </c>
      <c r="U26" s="1">
        <v>0</v>
      </c>
      <c r="V26" s="1">
        <v>0</v>
      </c>
      <c r="W26" s="1">
        <v>0</v>
      </c>
      <c r="X26" s="1">
        <v>0</v>
      </c>
      <c r="Y26" s="1">
        <f>H2</f>
        <v>5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K26" s="1" t="s">
        <v>28</v>
      </c>
      <c r="AM26" s="1">
        <f>-((2.5*10^7)*(0.003^2)/2)</f>
        <v>-112.5</v>
      </c>
    </row>
    <row r="27" spans="1:39" ht="15.5" thickTop="1" thickBot="1" x14ac:dyDescent="0.4">
      <c r="A27" s="1">
        <v>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f>-H2</f>
        <v>-5</v>
      </c>
      <c r="V27" s="1">
        <f>H2</f>
        <v>5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K27" s="1" t="s">
        <v>29</v>
      </c>
      <c r="AM27" s="1">
        <v>0</v>
      </c>
    </row>
    <row r="28" spans="1:39" ht="15.5" thickTop="1" thickBot="1" x14ac:dyDescent="0.4">
      <c r="A28" s="1">
        <v>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f>H2</f>
        <v>5</v>
      </c>
      <c r="R28" s="1">
        <v>0</v>
      </c>
      <c r="S28" s="1">
        <v>0</v>
      </c>
      <c r="T28" s="1">
        <v>0</v>
      </c>
      <c r="U28" s="1">
        <f>H2</f>
        <v>5</v>
      </c>
      <c r="V28" s="1">
        <f>-4*H2</f>
        <v>-20</v>
      </c>
      <c r="W28" s="1">
        <f>H2</f>
        <v>5</v>
      </c>
      <c r="X28" s="1">
        <v>0</v>
      </c>
      <c r="Y28" s="1">
        <v>0</v>
      </c>
      <c r="Z28" s="1">
        <v>0</v>
      </c>
      <c r="AA28" s="1">
        <f>H2</f>
        <v>5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K28" s="1" t="s">
        <v>30</v>
      </c>
      <c r="AM28" s="1">
        <v>0</v>
      </c>
    </row>
    <row r="29" spans="1:39" ht="15.5" thickTop="1" thickBot="1" x14ac:dyDescent="0.4">
      <c r="A29" s="1">
        <v>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f>H2</f>
        <v>5</v>
      </c>
      <c r="S29" s="1">
        <v>0</v>
      </c>
      <c r="T29" s="1">
        <v>0</v>
      </c>
      <c r="U29" s="1">
        <v>0</v>
      </c>
      <c r="V29" s="1">
        <f>H2</f>
        <v>5</v>
      </c>
      <c r="W29" s="1">
        <f>-4*H2</f>
        <v>-20</v>
      </c>
      <c r="X29" s="1">
        <f>H2</f>
        <v>5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K29" s="1" t="s">
        <v>31</v>
      </c>
      <c r="AM29" s="1">
        <v>0</v>
      </c>
    </row>
    <row r="30" spans="1:39" ht="15.5" thickTop="1" thickBot="1" x14ac:dyDescent="0.4">
      <c r="A30" s="1">
        <v>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f>H2</f>
        <v>5</v>
      </c>
      <c r="T30" s="1">
        <v>0</v>
      </c>
      <c r="U30" s="1">
        <v>0</v>
      </c>
      <c r="V30" s="1">
        <v>0</v>
      </c>
      <c r="W30" s="1">
        <f>H2</f>
        <v>5</v>
      </c>
      <c r="X30" s="1">
        <f>-4*H2</f>
        <v>-20</v>
      </c>
      <c r="Y30" s="1">
        <f>H2</f>
        <v>5</v>
      </c>
      <c r="Z30" s="1">
        <v>0</v>
      </c>
      <c r="AA30" s="1">
        <v>0</v>
      </c>
      <c r="AB30" s="1">
        <v>0</v>
      </c>
      <c r="AC30" s="1">
        <f>H2</f>
        <v>5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K30" s="1" t="s">
        <v>32</v>
      </c>
      <c r="AM30" s="1">
        <f>-((2.5*10^7)*(0.003/2)^2)</f>
        <v>-56.25</v>
      </c>
    </row>
    <row r="31" spans="1:39" ht="15.5" thickTop="1" thickBot="1" x14ac:dyDescent="0.4">
      <c r="A31" s="1">
        <v>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f>H2</f>
        <v>5</v>
      </c>
      <c r="U31" s="1">
        <v>0</v>
      </c>
      <c r="V31" s="1">
        <v>0</v>
      </c>
      <c r="W31" s="1">
        <v>0</v>
      </c>
      <c r="X31" s="1">
        <f>H2</f>
        <v>5</v>
      </c>
      <c r="Y31" s="1">
        <f>-3*H2</f>
        <v>-15</v>
      </c>
      <c r="Z31" s="1">
        <v>0</v>
      </c>
      <c r="AA31" s="1">
        <v>0</v>
      </c>
      <c r="AB31" s="1">
        <v>0</v>
      </c>
      <c r="AC31" s="1">
        <v>0</v>
      </c>
      <c r="AD31" s="1">
        <f>H2</f>
        <v>5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K31" s="1" t="s">
        <v>33</v>
      </c>
      <c r="AM31" s="1">
        <f>-((2.5*10^7)*(0.003^2)/2)</f>
        <v>-112.5</v>
      </c>
    </row>
    <row r="32" spans="1:39" ht="15.5" thickTop="1" thickBot="1" x14ac:dyDescent="0.4">
      <c r="A32" s="1">
        <v>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f>-H2</f>
        <v>-5</v>
      </c>
      <c r="AA32" s="1">
        <f>H2</f>
        <v>5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K32" s="1" t="s">
        <v>34</v>
      </c>
      <c r="AM32" s="1">
        <v>0</v>
      </c>
    </row>
    <row r="33" spans="1:39" ht="15.5" thickTop="1" thickBot="1" x14ac:dyDescent="0.4">
      <c r="A33" s="1">
        <v>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f>H2</f>
        <v>5</v>
      </c>
      <c r="W33" s="1">
        <v>0</v>
      </c>
      <c r="X33" s="1">
        <v>0</v>
      </c>
      <c r="Y33" s="1">
        <v>0</v>
      </c>
      <c r="Z33" s="1">
        <f>H2</f>
        <v>5</v>
      </c>
      <c r="AA33" s="1">
        <f>-4*H2</f>
        <v>-20</v>
      </c>
      <c r="AB33" s="1">
        <f>H2</f>
        <v>5</v>
      </c>
      <c r="AC33" s="1">
        <v>0</v>
      </c>
      <c r="AD33" s="1">
        <v>0</v>
      </c>
      <c r="AE33" s="1">
        <v>0</v>
      </c>
      <c r="AF33" s="1">
        <f>H2</f>
        <v>5</v>
      </c>
      <c r="AG33" s="1">
        <v>0</v>
      </c>
      <c r="AH33" s="1">
        <v>0</v>
      </c>
      <c r="AI33" s="1">
        <v>0</v>
      </c>
      <c r="AK33" s="1" t="s">
        <v>35</v>
      </c>
      <c r="AM33" s="1">
        <v>0</v>
      </c>
    </row>
    <row r="34" spans="1:39" ht="15.5" thickTop="1" thickBot="1" x14ac:dyDescent="0.4">
      <c r="A34" s="1">
        <v>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f>H2</f>
        <v>5</v>
      </c>
      <c r="X34" s="1">
        <v>0</v>
      </c>
      <c r="Y34" s="1">
        <v>0</v>
      </c>
      <c r="Z34" s="1">
        <v>0</v>
      </c>
      <c r="AA34" s="1">
        <f>H2</f>
        <v>5</v>
      </c>
      <c r="AB34" s="1">
        <f>-4*H2</f>
        <v>-20</v>
      </c>
      <c r="AC34" s="1">
        <f>H2</f>
        <v>5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K34" s="1" t="s">
        <v>36</v>
      </c>
      <c r="AM34" s="1">
        <v>0</v>
      </c>
    </row>
    <row r="35" spans="1:39" ht="15.5" thickTop="1" thickBot="1" x14ac:dyDescent="0.4">
      <c r="A35" s="1">
        <v>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f>H2</f>
        <v>5</v>
      </c>
      <c r="Y35" s="1">
        <v>0</v>
      </c>
      <c r="Z35" s="1">
        <v>0</v>
      </c>
      <c r="AA35" s="1">
        <v>0</v>
      </c>
      <c r="AB35" s="1">
        <f>H2</f>
        <v>5</v>
      </c>
      <c r="AC35" s="1">
        <f>-4*H2</f>
        <v>-20</v>
      </c>
      <c r="AD35" s="1">
        <f>H2</f>
        <v>5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K35" s="1" t="s">
        <v>37</v>
      </c>
      <c r="AM35" s="1">
        <v>0</v>
      </c>
    </row>
    <row r="36" spans="1:39" ht="15.5" thickTop="1" thickBot="1" x14ac:dyDescent="0.4">
      <c r="A36" s="1">
        <v>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f>H2</f>
        <v>5</v>
      </c>
      <c r="AD36" s="1">
        <f>-H2</f>
        <v>-5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K36" s="1" t="s">
        <v>38</v>
      </c>
      <c r="AM36" s="1">
        <v>0</v>
      </c>
    </row>
    <row r="37" spans="1:39" ht="15.5" thickTop="1" thickBot="1" x14ac:dyDescent="0.4">
      <c r="A37" s="1">
        <v>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f>(0.003*E2-H2)</f>
        <v>-4.25</v>
      </c>
      <c r="AF37" s="1">
        <f>H2</f>
        <v>5</v>
      </c>
      <c r="AG37" s="1">
        <v>0</v>
      </c>
      <c r="AH37" s="1">
        <v>0</v>
      </c>
      <c r="AI37" s="1">
        <v>0</v>
      </c>
      <c r="AK37" s="1" t="s">
        <v>39</v>
      </c>
      <c r="AM37" s="1">
        <f>0.003*E2*G2</f>
        <v>30</v>
      </c>
    </row>
    <row r="38" spans="1:39" ht="15.5" thickTop="1" thickBot="1" x14ac:dyDescent="0.4">
      <c r="A38" s="1">
        <v>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f>H2</f>
        <v>5</v>
      </c>
      <c r="AB38" s="1">
        <v>0</v>
      </c>
      <c r="AC38" s="1">
        <v>0</v>
      </c>
      <c r="AD38" s="1">
        <v>0</v>
      </c>
      <c r="AE38" s="1">
        <f>H2</f>
        <v>5</v>
      </c>
      <c r="AF38" s="1">
        <f>(0.003*E2-H2)</f>
        <v>-4.25</v>
      </c>
      <c r="AG38" s="1">
        <f>H2</f>
        <v>5</v>
      </c>
      <c r="AH38" s="1">
        <v>0</v>
      </c>
      <c r="AI38" s="1">
        <v>0</v>
      </c>
      <c r="AK38" s="1" t="s">
        <v>40</v>
      </c>
      <c r="AM38" s="1">
        <f>0.003*E2*G2</f>
        <v>30</v>
      </c>
    </row>
    <row r="39" spans="1:39" ht="15.5" thickTop="1" thickBot="1" x14ac:dyDescent="0.4">
      <c r="A39" s="1">
        <v>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f>H2</f>
        <v>5</v>
      </c>
      <c r="AC39" s="1">
        <v>0</v>
      </c>
      <c r="AD39" s="1">
        <v>0</v>
      </c>
      <c r="AE39" s="1">
        <v>0</v>
      </c>
      <c r="AF39" s="1">
        <f>H2</f>
        <v>5</v>
      </c>
      <c r="AG39" s="1">
        <f>(0.003*E2-H2)</f>
        <v>-4.25</v>
      </c>
      <c r="AH39" s="1">
        <f>H2</f>
        <v>5</v>
      </c>
      <c r="AI39" s="1">
        <v>0</v>
      </c>
      <c r="AK39" s="1" t="s">
        <v>41</v>
      </c>
      <c r="AM39" s="1">
        <f>0.003*E2*G2</f>
        <v>30</v>
      </c>
    </row>
    <row r="40" spans="1:39" ht="15.5" thickTop="1" thickBot="1" x14ac:dyDescent="0.4">
      <c r="A40" s="1">
        <v>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f>H2</f>
        <v>5</v>
      </c>
      <c r="AD40" s="1">
        <v>0</v>
      </c>
      <c r="AE40" s="1">
        <v>0</v>
      </c>
      <c r="AF40" s="1">
        <v>0</v>
      </c>
      <c r="AG40" s="1">
        <f>H2</f>
        <v>5</v>
      </c>
      <c r="AH40" s="1">
        <f>(0.003*E2-H2)</f>
        <v>-4.25</v>
      </c>
      <c r="AI40" s="1">
        <f>H2</f>
        <v>5</v>
      </c>
      <c r="AK40" s="1" t="s">
        <v>42</v>
      </c>
      <c r="AM40" s="1">
        <f>0.003*E2*G2</f>
        <v>30</v>
      </c>
    </row>
    <row r="41" spans="1:39" ht="15.5" thickTop="1" thickBot="1" x14ac:dyDescent="0.4">
      <c r="A41" s="1">
        <v>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f>H2</f>
        <v>5</v>
      </c>
      <c r="AI41" s="1">
        <f>(0.003*E2-H2)</f>
        <v>-4.25</v>
      </c>
      <c r="AK41" s="1" t="s">
        <v>43</v>
      </c>
      <c r="AM41" s="1">
        <f>0.003*E2*G2</f>
        <v>30</v>
      </c>
    </row>
    <row r="42" spans="1:39" ht="15" thickTop="1" x14ac:dyDescent="0.35"/>
    <row r="45" spans="1:39" x14ac:dyDescent="0.35">
      <c r="I45" t="s">
        <v>44</v>
      </c>
      <c r="K45" t="s">
        <v>46</v>
      </c>
      <c r="M45" t="s">
        <v>47</v>
      </c>
    </row>
    <row r="46" spans="1:39" x14ac:dyDescent="0.35">
      <c r="I46">
        <f t="array" ref="I46:I80">MMULT(MINVERSE(A7:AI41),AM7:AM41)</f>
        <v>-0.74647053121872287</v>
      </c>
      <c r="K46">
        <f>ABS(I46)*10</f>
        <v>7.4647053121872284</v>
      </c>
      <c r="L46">
        <v>0</v>
      </c>
    </row>
    <row r="47" spans="1:39" x14ac:dyDescent="0.35">
      <c r="I47">
        <v>-0.59535082542189455</v>
      </c>
      <c r="K47">
        <f t="shared" ref="K47:K80" si="0">ABS(I47)*10</f>
        <v>5.9535082542189457</v>
      </c>
      <c r="L47">
        <v>3</v>
      </c>
    </row>
    <row r="48" spans="1:39" x14ac:dyDescent="0.35">
      <c r="I48">
        <v>-0.54280927691711123</v>
      </c>
      <c r="K48">
        <f t="shared" si="0"/>
        <v>5.4280927691711121</v>
      </c>
      <c r="L48">
        <v>6</v>
      </c>
    </row>
    <row r="49" spans="9:24" x14ac:dyDescent="0.35">
      <c r="I49">
        <v>-0.56505478975402734</v>
      </c>
      <c r="K49">
        <f t="shared" si="0"/>
        <v>5.6505478975402736</v>
      </c>
      <c r="L49">
        <v>9</v>
      </c>
    </row>
    <row r="50" spans="9:24" x14ac:dyDescent="0.35">
      <c r="I50">
        <v>-0.71774633852349023</v>
      </c>
      <c r="K50">
        <f t="shared" si="0"/>
        <v>7.1774633852349021</v>
      </c>
      <c r="L50">
        <v>12</v>
      </c>
    </row>
    <row r="51" spans="9:24" x14ac:dyDescent="0.35">
      <c r="I51">
        <v>-0.3445401025345175</v>
      </c>
      <c r="K51">
        <f t="shared" si="0"/>
        <v>3.4454010253451752</v>
      </c>
      <c r="L51">
        <v>0</v>
      </c>
    </row>
    <row r="52" spans="9:24" x14ac:dyDescent="0.35">
      <c r="I52">
        <v>-0.34454010253451745</v>
      </c>
      <c r="K52">
        <f t="shared" si="0"/>
        <v>3.4454010253451743</v>
      </c>
      <c r="L52">
        <v>3</v>
      </c>
    </row>
    <row r="53" spans="9:24" x14ac:dyDescent="0.35">
      <c r="I53">
        <v>-0.31598668078697273</v>
      </c>
      <c r="K53">
        <f t="shared" si="0"/>
        <v>3.1598668078697272</v>
      </c>
      <c r="L53">
        <v>6</v>
      </c>
      <c r="M53">
        <f>MAX(K46:K80)</f>
        <v>111.37624836637869</v>
      </c>
      <c r="N53" t="s">
        <v>48</v>
      </c>
    </row>
    <row r="54" spans="9:24" x14ac:dyDescent="0.35">
      <c r="I54">
        <v>-0.28248979835990268</v>
      </c>
      <c r="K54">
        <f t="shared" si="0"/>
        <v>2.8248979835990267</v>
      </c>
      <c r="L54">
        <v>9</v>
      </c>
    </row>
    <row r="55" spans="9:24" x14ac:dyDescent="0.35">
      <c r="I55">
        <v>-0.28248979835990257</v>
      </c>
      <c r="K55">
        <f t="shared" si="0"/>
        <v>2.8248979835990258</v>
      </c>
      <c r="L55">
        <v>12</v>
      </c>
    </row>
    <row r="56" spans="9:24" x14ac:dyDescent="0.35">
      <c r="I56">
        <v>-0.12228280139468521</v>
      </c>
      <c r="K56">
        <f t="shared" si="0"/>
        <v>1.2228280139468521</v>
      </c>
      <c r="L56">
        <v>0</v>
      </c>
      <c r="X56" t="s">
        <v>45</v>
      </c>
    </row>
    <row r="57" spans="9:24" x14ac:dyDescent="0.35">
      <c r="I57">
        <v>-0.12228280139468521</v>
      </c>
      <c r="K57">
        <f t="shared" si="0"/>
        <v>1.2228280139468521</v>
      </c>
      <c r="L57">
        <v>3</v>
      </c>
    </row>
    <row r="58" spans="9:24" x14ac:dyDescent="0.35">
      <c r="I58">
        <v>-9.4107545336359316E-2</v>
      </c>
      <c r="K58">
        <f t="shared" si="0"/>
        <v>0.94107545336359322</v>
      </c>
      <c r="L58">
        <v>6</v>
      </c>
    </row>
    <row r="59" spans="9:24" x14ac:dyDescent="0.35">
      <c r="I59">
        <v>3.3572075461292344E-2</v>
      </c>
      <c r="K59">
        <f t="shared" si="0"/>
        <v>0.33572075461292344</v>
      </c>
      <c r="L59">
        <v>9</v>
      </c>
    </row>
    <row r="60" spans="9:24" x14ac:dyDescent="0.35">
      <c r="I60">
        <v>3.3572075461292289E-2</v>
      </c>
      <c r="K60">
        <f t="shared" si="0"/>
        <v>0.33572075461292289</v>
      </c>
      <c r="L60">
        <v>12</v>
      </c>
    </row>
    <row r="61" spans="9:24" x14ac:dyDescent="0.35">
      <c r="I61">
        <v>7.179924368682164E-2</v>
      </c>
      <c r="K61">
        <f t="shared" si="0"/>
        <v>0.71799243686821645</v>
      </c>
      <c r="L61">
        <v>0</v>
      </c>
    </row>
    <row r="62" spans="9:24" x14ac:dyDescent="0.35">
      <c r="I62">
        <v>7.1799243686821224E-2</v>
      </c>
      <c r="K62">
        <f t="shared" si="0"/>
        <v>0.71799243686821224</v>
      </c>
      <c r="L62">
        <v>3</v>
      </c>
    </row>
    <row r="63" spans="9:24" x14ac:dyDescent="0.35">
      <c r="I63">
        <v>2.8267225374928373E-2</v>
      </c>
      <c r="K63">
        <f t="shared" si="0"/>
        <v>0.28267225374928373</v>
      </c>
      <c r="L63">
        <v>6</v>
      </c>
    </row>
    <row r="64" spans="9:24" x14ac:dyDescent="0.35">
      <c r="I64">
        <v>0.47731357008013892</v>
      </c>
      <c r="K64">
        <f t="shared" si="0"/>
        <v>4.7731357008013893</v>
      </c>
      <c r="L64">
        <v>9</v>
      </c>
    </row>
    <row r="65" spans="9:17" x14ac:dyDescent="0.35">
      <c r="I65">
        <v>0.84731359589740918</v>
      </c>
      <c r="K65">
        <f t="shared" si="0"/>
        <v>8.4731359589740922</v>
      </c>
      <c r="L65">
        <v>12</v>
      </c>
    </row>
    <row r="66" spans="9:17" x14ac:dyDescent="0.35">
      <c r="I66">
        <v>1.7890617921494338</v>
      </c>
      <c r="K66">
        <f t="shared" si="0"/>
        <v>17.890617921494339</v>
      </c>
      <c r="L66">
        <v>0</v>
      </c>
    </row>
    <row r="67" spans="9:17" x14ac:dyDescent="0.35">
      <c r="I67">
        <v>1.7890617921494341</v>
      </c>
      <c r="K67">
        <f t="shared" si="0"/>
        <v>17.890617921494339</v>
      </c>
      <c r="L67">
        <v>3</v>
      </c>
    </row>
    <row r="68" spans="9:17" x14ac:dyDescent="0.35">
      <c r="I68">
        <v>2.2114286530713687</v>
      </c>
      <c r="K68">
        <f t="shared" si="0"/>
        <v>22.114286530713688</v>
      </c>
      <c r="L68">
        <v>6</v>
      </c>
    </row>
    <row r="69" spans="9:17" x14ac:dyDescent="0.35">
      <c r="I69">
        <v>7.0283855947611151</v>
      </c>
      <c r="K69">
        <f t="shared" si="0"/>
        <v>70.283855947611158</v>
      </c>
      <c r="L69">
        <v>9</v>
      </c>
    </row>
    <row r="70" spans="9:17" x14ac:dyDescent="0.35">
      <c r="I70">
        <v>11.137624836637869</v>
      </c>
      <c r="K70">
        <f t="shared" si="0"/>
        <v>111.37624836637869</v>
      </c>
      <c r="L70">
        <v>12</v>
      </c>
    </row>
    <row r="71" spans="9:17" x14ac:dyDescent="0.35">
      <c r="I71">
        <v>3.0839574796901146</v>
      </c>
      <c r="K71">
        <f t="shared" si="0"/>
        <v>30.839574796901147</v>
      </c>
      <c r="L71">
        <v>0</v>
      </c>
    </row>
    <row r="72" spans="9:17" x14ac:dyDescent="0.35">
      <c r="I72">
        <v>3.0839574796901146</v>
      </c>
      <c r="K72">
        <f t="shared" si="0"/>
        <v>30.839574796901147</v>
      </c>
      <c r="L72">
        <v>3</v>
      </c>
      <c r="Q72" t="s">
        <v>49</v>
      </c>
    </row>
    <row r="73" spans="9:17" x14ac:dyDescent="0.35">
      <c r="I73">
        <v>2.0831403630041421</v>
      </c>
      <c r="K73">
        <f t="shared" si="0"/>
        <v>20.831403630041422</v>
      </c>
      <c r="L73">
        <v>6</v>
      </c>
    </row>
    <row r="74" spans="9:17" x14ac:dyDescent="0.35">
      <c r="I74">
        <v>3.0371753192550845</v>
      </c>
      <c r="K74">
        <f t="shared" si="0"/>
        <v>30.371753192550845</v>
      </c>
      <c r="L74">
        <v>9</v>
      </c>
    </row>
    <row r="75" spans="9:17" x14ac:dyDescent="0.35">
      <c r="I75">
        <v>3.037175319255085</v>
      </c>
      <c r="K75">
        <f t="shared" si="0"/>
        <v>30.371753192550848</v>
      </c>
      <c r="L75">
        <v>12</v>
      </c>
    </row>
    <row r="76" spans="9:17" x14ac:dyDescent="0.35">
      <c r="I76">
        <v>-0.72979966598027257</v>
      </c>
      <c r="K76">
        <f t="shared" si="0"/>
        <v>7.2979966598027257</v>
      </c>
      <c r="L76">
        <v>0</v>
      </c>
    </row>
    <row r="77" spans="9:17" x14ac:dyDescent="0.35">
      <c r="I77">
        <v>5.3796702839167674</v>
      </c>
      <c r="K77">
        <f t="shared" si="0"/>
        <v>53.796702839167672</v>
      </c>
      <c r="L77">
        <v>3</v>
      </c>
    </row>
    <row r="78" spans="9:17" x14ac:dyDescent="0.35">
      <c r="I78">
        <v>8.2185619276194117</v>
      </c>
      <c r="K78">
        <f t="shared" si="0"/>
        <v>82.185619276194117</v>
      </c>
      <c r="L78">
        <v>6</v>
      </c>
    </row>
    <row r="79" spans="9:17" x14ac:dyDescent="0.35">
      <c r="I79">
        <v>5.5229669915555881</v>
      </c>
      <c r="K79">
        <f t="shared" si="0"/>
        <v>55.229669915555881</v>
      </c>
      <c r="L79">
        <v>9</v>
      </c>
    </row>
    <row r="80" spans="9:17" x14ac:dyDescent="0.35">
      <c r="I80">
        <v>-0.5612153040522454</v>
      </c>
      <c r="K80">
        <f t="shared" si="0"/>
        <v>5.612153040522454</v>
      </c>
      <c r="L80">
        <v>12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Pramishan Regmi</dc:creator>
  <cp:lastModifiedBy>Pramishan Regmi</cp:lastModifiedBy>
  <dcterms:created xsi:type="dcterms:W3CDTF">2020-12-14T16:24:09Z</dcterms:created>
  <dcterms:modified xsi:type="dcterms:W3CDTF">2020-12-14T18:19:55Z</dcterms:modified>
</cp:coreProperties>
</file>